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 Eccleston\Dropbox\56DI Projects\56.001 Outdoor Recreation Northern Ireland\Social Return on Investment\"/>
    </mc:Choice>
  </mc:AlternateContent>
  <xr:revisionPtr revIDLastSave="0" documentId="13_ncr:1_{F5C33D0A-59AC-442F-8B75-2D3568EACE0F}" xr6:coauthVersionLast="47" xr6:coauthVersionMax="47" xr10:uidLastSave="{00000000-0000-0000-0000-000000000000}"/>
  <bookViews>
    <workbookView xWindow="-28920" yWindow="-4830" windowWidth="29040" windowHeight="15840" xr2:uid="{8D23A4E1-3582-4D2C-A006-46E1BCD801DF}"/>
  </bookViews>
  <sheets>
    <sheet name="Data input template" sheetId="4" r:id="rId1"/>
    <sheet name="Resul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2" l="1"/>
  <c r="C6" i="2"/>
  <c r="C5" i="2"/>
  <c r="C4" i="2"/>
  <c r="C3" i="2"/>
  <c r="C2" i="2"/>
  <c r="C20" i="4"/>
  <c r="C21" i="4" s="1"/>
  <c r="C40" i="4" s="1"/>
  <c r="B4" i="2" s="1"/>
  <c r="C14" i="4"/>
  <c r="C15" i="4" s="1"/>
  <c r="D4" i="2" l="1"/>
  <c r="C50" i="4"/>
  <c r="B6" i="2" s="1"/>
  <c r="D6" i="2" s="1"/>
  <c r="C45" i="4"/>
  <c r="B5" i="2" s="1"/>
  <c r="D5" i="2" s="1"/>
  <c r="C34" i="4"/>
  <c r="B2" i="2" s="1"/>
  <c r="D2" i="2" s="1"/>
  <c r="C35" i="4"/>
  <c r="B3" i="2" s="1"/>
  <c r="D3" i="2" s="1"/>
  <c r="D9" i="2" l="1"/>
  <c r="D8" i="2"/>
  <c r="D11" i="2" l="1"/>
  <c r="D17" i="2"/>
  <c r="B30" i="2" s="1"/>
  <c r="D15" i="2"/>
  <c r="B28" i="2" s="1"/>
  <c r="D18" i="2"/>
  <c r="B31" i="2" s="1"/>
  <c r="B24" i="2"/>
  <c r="D12" i="2"/>
  <c r="D14" i="2"/>
  <c r="B27" i="2" s="1"/>
  <c r="B25" i="2" l="1"/>
</calcChain>
</file>

<file path=xl/sharedStrings.xml><?xml version="1.0" encoding="utf-8"?>
<sst xmlns="http://schemas.openxmlformats.org/spreadsheetml/2006/main" count="132" uniqueCount="116">
  <si>
    <t>Counter data</t>
  </si>
  <si>
    <t>Measure</t>
  </si>
  <si>
    <t>Data</t>
  </si>
  <si>
    <t>Source</t>
  </si>
  <si>
    <t>Notes</t>
  </si>
  <si>
    <t>Estimated number of trail users per year</t>
  </si>
  <si>
    <t>a</t>
  </si>
  <si>
    <t>b</t>
  </si>
  <si>
    <t>a/b</t>
  </si>
  <si>
    <t>c</t>
  </si>
  <si>
    <t>d</t>
  </si>
  <si>
    <t>e</t>
  </si>
  <si>
    <t>f</t>
  </si>
  <si>
    <t>g</t>
  </si>
  <si>
    <t>Wellbeing benefits</t>
  </si>
  <si>
    <t>Percentage strongly agree felt closer to nature</t>
  </si>
  <si>
    <t>Environmental benefits</t>
  </si>
  <si>
    <t>Percentage of users meeting CMO level physical target at all (i.e. not just on trail)</t>
  </si>
  <si>
    <t>WELLBEING BENEFITS</t>
  </si>
  <si>
    <t>ENVIRONMENTAL BENEFITS</t>
  </si>
  <si>
    <t>LEARNING BENEFITS</t>
  </si>
  <si>
    <r>
      <t xml:space="preserve">Total number of </t>
    </r>
    <r>
      <rPr>
        <b/>
        <u/>
        <sz val="11"/>
        <color theme="1"/>
        <rFont val="Calibri"/>
        <family val="2"/>
        <scheme val="minor"/>
      </rPr>
      <t xml:space="preserve">visits </t>
    </r>
    <r>
      <rPr>
        <sz val="11"/>
        <color theme="1"/>
        <rFont val="Calibri"/>
        <family val="2"/>
        <scheme val="minor"/>
      </rPr>
      <t>to trail</t>
    </r>
  </si>
  <si>
    <t>DEADWEIGHT</t>
  </si>
  <si>
    <t>Percentage of visits involving any physical activities</t>
  </si>
  <si>
    <t>PHYSICAL HEALTH BENEFITS</t>
  </si>
  <si>
    <t>Percentage users rating their health and fitness as better since trail opened</t>
  </si>
  <si>
    <t>h</t>
  </si>
  <si>
    <t>i</t>
  </si>
  <si>
    <t>k</t>
  </si>
  <si>
    <t>l</t>
  </si>
  <si>
    <t>m</t>
  </si>
  <si>
    <t>n</t>
  </si>
  <si>
    <t>NUMBER OF VISITS FOR VALUATION STAGE</t>
  </si>
  <si>
    <t>o</t>
  </si>
  <si>
    <t>p</t>
  </si>
  <si>
    <t>q</t>
  </si>
  <si>
    <t>Visits</t>
  </si>
  <si>
    <t>Average swimming, gym, rugby club</t>
  </si>
  <si>
    <t>Average rugby club, RSPB membership, rural holiday (NOT GROUP THERAPY)</t>
  </si>
  <si>
    <t>Code of conservation holiday (per hour)</t>
  </si>
  <si>
    <t>Average outdoor learning experience, NT entrance</t>
  </si>
  <si>
    <t>Note of average cost used</t>
  </si>
  <si>
    <t>Total value</t>
  </si>
  <si>
    <t>Average price per hour session</t>
  </si>
  <si>
    <t>TOTAL RETURN FOR 1 YEAR</t>
  </si>
  <si>
    <t>BUILD COST</t>
  </si>
  <si>
    <t>10 years</t>
  </si>
  <si>
    <t>TOTAL RETURN FOR 10 YEARS</t>
  </si>
  <si>
    <t>5 years</t>
  </si>
  <si>
    <t>TOTAL RETURN FOR 5 YEARS</t>
  </si>
  <si>
    <t>SROI</t>
  </si>
  <si>
    <t>Percentage strongly agree cheerful OR good spirts/ calm &amp; relaxed OR active &amp; vigourous</t>
  </si>
  <si>
    <t>Percentage "Agreeing that "If the trail didn't exist I would probably do the same outdoor activities somewhere else instead (e.g. on another site)"</t>
  </si>
  <si>
    <t>1-d</t>
  </si>
  <si>
    <t>Volume visits that would not have taken if trail did not exist</t>
  </si>
  <si>
    <t>a*e</t>
  </si>
  <si>
    <t>NUMBER OF VISITS FOR VALUATION STAGE - HIGH SCENARIO - ALL VISITS INVOLVING PHYSICAL ACTIVITY</t>
  </si>
  <si>
    <t>NUMBER OF VISITS FOR VALUATION STAGE - ONLY CMO TARGET ACTIVITY VISITS</t>
  </si>
  <si>
    <t>f*g</t>
  </si>
  <si>
    <t>j</t>
  </si>
  <si>
    <t>r</t>
  </si>
  <si>
    <t>s</t>
  </si>
  <si>
    <t>Physical benefits - HIGH SCENARIO</t>
  </si>
  <si>
    <t>Physical benefits - LOW SCENARIO</t>
  </si>
  <si>
    <t>HIGH SCENARIO</t>
  </si>
  <si>
    <t>LOW SCENARIO</t>
  </si>
  <si>
    <t>For every £1 invested</t>
  </si>
  <si>
    <t>Once a week</t>
  </si>
  <si>
    <t>Once or twice a month</t>
  </si>
  <si>
    <t>Once every 2 to 3 months</t>
  </si>
  <si>
    <t>Once or twice over 12 months</t>
  </si>
  <si>
    <t>Every day</t>
  </si>
  <si>
    <t>4 to 6 times a week</t>
  </si>
  <si>
    <t>2 or 3 times a week</t>
  </si>
  <si>
    <t>Not visited in last 12 months</t>
  </si>
  <si>
    <t>Estimated average number of visits to trail per year, per user</t>
  </si>
  <si>
    <t>Q1 survey reponses</t>
  </si>
  <si>
    <t>Responses to Q1 are converted to create an estimate of the average number of visits taken per year, per user.</t>
  </si>
  <si>
    <t xml:space="preserve">Input estimated total number of visits to trail for 12 month period. </t>
  </si>
  <si>
    <t>Not used in calculations below and should be treated with caution as survey could underestimate infrequent users.</t>
  </si>
  <si>
    <t>% visits that would not have taken place if trail did not exist</t>
  </si>
  <si>
    <t>Q11</t>
  </si>
  <si>
    <t>Q5</t>
  </si>
  <si>
    <t>Combine Much better and Somewhat better</t>
  </si>
  <si>
    <t>Q8</t>
  </si>
  <si>
    <t>Q17,Q18</t>
  </si>
  <si>
    <t>Percentage of survey respondents who either:
- Undertake 150 mins+ physical activity per week (Q17) at moderate level (Q18) 
OR
- Under 75 mins+ physical activity per week (Q17) at vigourous level (Q18)</t>
  </si>
  <si>
    <t>f*j</t>
  </si>
  <si>
    <t>Use net of those who select strongly agree for one or more of these benefits.</t>
  </si>
  <si>
    <t>f*m</t>
  </si>
  <si>
    <t>f*o</t>
  </si>
  <si>
    <t>f*q</t>
  </si>
  <si>
    <t>Learning benefits</t>
  </si>
  <si>
    <t xml:space="preserve">PART 1 - COUNTER DATA AND SURVEY RESULTS </t>
  </si>
  <si>
    <t>PART 2 - FINANCIAL INPUTS</t>
  </si>
  <si>
    <t>Average price per hour for physical activity proxy</t>
  </si>
  <si>
    <t>Average price per hour for wellbeing proxy</t>
  </si>
  <si>
    <t>Average price per hour for environmental proxy</t>
  </si>
  <si>
    <t>Cost of conservation holiday (per hour)</t>
  </si>
  <si>
    <t>Average price per hour for learning proxy</t>
  </si>
  <si>
    <t>Average of swimming, gym, rugby club</t>
  </si>
  <si>
    <t>Average of rugby club, RSPB membership, rural holiday (per hour)</t>
  </si>
  <si>
    <t>Average of outdoor learning experience, NT entrance</t>
  </si>
  <si>
    <t>Trail build cost</t>
  </si>
  <si>
    <t>Total investment</t>
  </si>
  <si>
    <t>t</t>
  </si>
  <si>
    <t>u</t>
  </si>
  <si>
    <t>v</t>
  </si>
  <si>
    <t>w</t>
  </si>
  <si>
    <t>Percentage of users undertaking CMO target physical activity at trail</t>
  </si>
  <si>
    <t>TOTAL RETURN FOR 25 YEARS</t>
  </si>
  <si>
    <t>25 years</t>
  </si>
  <si>
    <t>Q2</t>
  </si>
  <si>
    <t>Percentage of survery respondents who:
- Took part in any of the activities at Q2 
AND
- Undertake moderate level activity (Q3) for at least 150 minutes per week on trail (Q4 x average visits per week from Q1)
OR 
- Undertake vigourous level activity (Q3) for at least 150 minutes per week on trail (Q4 x average visits per week from Q1)</t>
  </si>
  <si>
    <t>Q1,Q2,Q3,Q4</t>
  </si>
  <si>
    <t>Percentage strongly agree learned about nature or heritage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</si>
</sst>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&quot;£&quot;* #,##0_-;\-&quot;£&quot;* #,##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6" fontId="0" fillId="0" borderId="1" xfId="0" applyNumberFormat="1" applyBorder="1"/>
    <xf numFmtId="0" fontId="2" fillId="0" borderId="1" xfId="0" applyFont="1" applyBorder="1"/>
    <xf numFmtId="44" fontId="0" fillId="0" borderId="1" xfId="2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1" applyNumberFormat="1" applyFont="1" applyBorder="1"/>
    <xf numFmtId="164" fontId="2" fillId="0" borderId="1" xfId="1" applyNumberFormat="1" applyFont="1" applyBorder="1"/>
    <xf numFmtId="9" fontId="0" fillId="0" borderId="1" xfId="3" applyFont="1" applyBorder="1"/>
    <xf numFmtId="0" fontId="0" fillId="0" borderId="0" xfId="0" applyFill="1"/>
    <xf numFmtId="0" fontId="2" fillId="0" borderId="0" xfId="0" applyFont="1" applyFill="1"/>
    <xf numFmtId="164" fontId="2" fillId="0" borderId="0" xfId="1" applyNumberFormat="1" applyFont="1" applyFill="1"/>
    <xf numFmtId="0" fontId="0" fillId="0" borderId="1" xfId="0" applyFont="1" applyBorder="1"/>
    <xf numFmtId="165" fontId="0" fillId="0" borderId="1" xfId="2" applyNumberFormat="1" applyFont="1" applyBorder="1"/>
    <xf numFmtId="165" fontId="2" fillId="0" borderId="1" xfId="2" applyNumberFormat="1" applyFont="1" applyBorder="1"/>
    <xf numFmtId="9" fontId="0" fillId="2" borderId="1" xfId="3" applyFont="1" applyFill="1" applyBorder="1"/>
    <xf numFmtId="0" fontId="4" fillId="0" borderId="1" xfId="0" applyFont="1" applyBorder="1"/>
    <xf numFmtId="0" fontId="5" fillId="0" borderId="0" xfId="0" applyFont="1"/>
    <xf numFmtId="0" fontId="2" fillId="0" borderId="0" xfId="0" applyFont="1" applyAlignment="1">
      <alignment wrapText="1"/>
    </xf>
    <xf numFmtId="44" fontId="0" fillId="3" borderId="1" xfId="2" applyNumberFormat="1" applyFont="1" applyFill="1" applyBorder="1"/>
    <xf numFmtId="44" fontId="0" fillId="0" borderId="0" xfId="2" applyNumberFormat="1" applyFont="1"/>
    <xf numFmtId="44" fontId="0" fillId="2" borderId="1" xfId="2" applyNumberFormat="1" applyFont="1" applyFill="1" applyBorder="1"/>
    <xf numFmtId="44" fontId="0" fillId="0" borderId="1" xfId="0" applyNumberFormat="1" applyBorder="1"/>
    <xf numFmtId="0" fontId="0" fillId="0" borderId="0" xfId="0" applyFont="1"/>
    <xf numFmtId="3" fontId="0" fillId="2" borderId="1" xfId="0" applyNumberFormat="1" applyFont="1" applyFill="1" applyBorder="1"/>
    <xf numFmtId="1" fontId="0" fillId="0" borderId="1" xfId="0" applyNumberFormat="1" applyFont="1" applyBorder="1"/>
    <xf numFmtId="9" fontId="0" fillId="0" borderId="1" xfId="0" applyNumberFormat="1" applyFont="1" applyBorder="1"/>
    <xf numFmtId="9" fontId="0" fillId="2" borderId="1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D94CC-A5E8-4318-82A6-0A78CAFD1FEB}">
  <dimension ref="A2:H59"/>
  <sheetViews>
    <sheetView tabSelected="1" zoomScale="90" zoomScaleNormal="90" workbookViewId="0">
      <selection activeCell="C1" sqref="C1"/>
    </sheetView>
  </sheetViews>
  <sheetFormatPr defaultColWidth="8.85546875" defaultRowHeight="15" x14ac:dyDescent="0.25"/>
  <cols>
    <col min="1" max="1" width="9.140625" customWidth="1"/>
    <col min="2" max="2" width="56.28515625" style="1" customWidth="1"/>
    <col min="3" max="3" width="18.42578125" style="25" customWidth="1"/>
    <col min="4" max="4" width="36.85546875" customWidth="1"/>
    <col min="5" max="5" width="52.28515625" style="1" customWidth="1"/>
    <col min="7" max="7" width="33.28515625" customWidth="1"/>
    <col min="8" max="8" width="11.140625" bestFit="1" customWidth="1"/>
  </cols>
  <sheetData>
    <row r="2" spans="1:5" ht="18.75" x14ac:dyDescent="0.3">
      <c r="A2" s="19" t="s">
        <v>93</v>
      </c>
    </row>
    <row r="3" spans="1:5" x14ac:dyDescent="0.25">
      <c r="A3" s="4"/>
      <c r="B3" s="6" t="s">
        <v>1</v>
      </c>
      <c r="C3" s="4" t="s">
        <v>2</v>
      </c>
      <c r="D3" s="4" t="s">
        <v>3</v>
      </c>
      <c r="E3" s="6" t="s">
        <v>4</v>
      </c>
    </row>
    <row r="4" spans="1:5" ht="30" x14ac:dyDescent="0.25">
      <c r="A4" s="14" t="s">
        <v>6</v>
      </c>
      <c r="B4" s="7" t="s">
        <v>21</v>
      </c>
      <c r="C4" s="26"/>
      <c r="D4" s="2" t="s">
        <v>0</v>
      </c>
      <c r="E4" s="7" t="s">
        <v>78</v>
      </c>
    </row>
    <row r="5" spans="1:5" x14ac:dyDescent="0.25">
      <c r="A5" s="14"/>
      <c r="B5" s="7"/>
      <c r="C5" s="14"/>
      <c r="D5" s="2"/>
      <c r="E5" s="7"/>
    </row>
    <row r="6" spans="1:5" ht="30" x14ac:dyDescent="0.25">
      <c r="A6" s="14" t="s">
        <v>7</v>
      </c>
      <c r="B6" s="7" t="s">
        <v>71</v>
      </c>
      <c r="C6" s="17"/>
      <c r="D6" s="2" t="s">
        <v>76</v>
      </c>
      <c r="E6" s="7" t="s">
        <v>77</v>
      </c>
    </row>
    <row r="7" spans="1:5" x14ac:dyDescent="0.25">
      <c r="A7" s="14"/>
      <c r="B7" s="7" t="s">
        <v>72</v>
      </c>
      <c r="C7" s="17"/>
      <c r="D7" s="2"/>
      <c r="E7" s="7"/>
    </row>
    <row r="8" spans="1:5" x14ac:dyDescent="0.25">
      <c r="A8" s="14"/>
      <c r="B8" s="7" t="s">
        <v>73</v>
      </c>
      <c r="C8" s="17"/>
      <c r="D8" s="2"/>
      <c r="E8" s="7"/>
    </row>
    <row r="9" spans="1:5" x14ac:dyDescent="0.25">
      <c r="A9" s="14"/>
      <c r="B9" s="7" t="s">
        <v>67</v>
      </c>
      <c r="C9" s="17"/>
      <c r="D9" s="2"/>
      <c r="E9" s="7"/>
    </row>
    <row r="10" spans="1:5" x14ac:dyDescent="0.25">
      <c r="A10" s="14"/>
      <c r="B10" s="7" t="s">
        <v>68</v>
      </c>
      <c r="C10" s="17"/>
      <c r="D10" s="2"/>
      <c r="E10" s="7"/>
    </row>
    <row r="11" spans="1:5" x14ac:dyDescent="0.25">
      <c r="A11" s="14"/>
      <c r="B11" s="7" t="s">
        <v>69</v>
      </c>
      <c r="C11" s="17"/>
      <c r="D11" s="2"/>
      <c r="E11" s="7"/>
    </row>
    <row r="12" spans="1:5" x14ac:dyDescent="0.25">
      <c r="A12" s="14"/>
      <c r="B12" s="7" t="s">
        <v>70</v>
      </c>
      <c r="C12" s="17"/>
      <c r="D12" s="2"/>
      <c r="E12" s="7"/>
    </row>
    <row r="13" spans="1:5" x14ac:dyDescent="0.25">
      <c r="A13" s="14"/>
      <c r="B13" s="7" t="s">
        <v>74</v>
      </c>
      <c r="C13" s="17"/>
      <c r="D13" s="2"/>
      <c r="E13" s="7"/>
    </row>
    <row r="14" spans="1:5" x14ac:dyDescent="0.25">
      <c r="A14" s="14"/>
      <c r="B14" s="6" t="s">
        <v>75</v>
      </c>
      <c r="C14" s="27">
        <f>(C6*350)+(C7*208)+(C8*104)+(C9*52)+(C10*12)+(C11*4)+(C12*1)</f>
        <v>0</v>
      </c>
      <c r="D14" s="2"/>
      <c r="E14" s="7"/>
    </row>
    <row r="15" spans="1:5" ht="35.25" customHeight="1" x14ac:dyDescent="0.25">
      <c r="A15" s="14" t="s">
        <v>9</v>
      </c>
      <c r="B15" s="6" t="s">
        <v>5</v>
      </c>
      <c r="C15" s="27" t="e">
        <f>C4/C14</f>
        <v>#DIV/0!</v>
      </c>
      <c r="D15" s="2" t="s">
        <v>8</v>
      </c>
      <c r="E15" s="7" t="s">
        <v>79</v>
      </c>
    </row>
    <row r="16" spans="1:5" x14ac:dyDescent="0.25">
      <c r="A16" s="14"/>
      <c r="B16" s="7"/>
      <c r="C16" s="14"/>
      <c r="D16" s="2"/>
      <c r="E16" s="7"/>
    </row>
    <row r="17" spans="1:5" x14ac:dyDescent="0.25">
      <c r="A17" s="14"/>
      <c r="B17" s="7"/>
      <c r="C17" s="28"/>
      <c r="D17" s="2"/>
      <c r="E17" s="7"/>
    </row>
    <row r="18" spans="1:5" x14ac:dyDescent="0.25">
      <c r="A18" s="14"/>
      <c r="B18" s="6" t="s">
        <v>22</v>
      </c>
      <c r="C18" s="28"/>
      <c r="D18" s="2"/>
      <c r="E18" s="7"/>
    </row>
    <row r="19" spans="1:5" ht="45" x14ac:dyDescent="0.25">
      <c r="A19" s="14" t="s">
        <v>10</v>
      </c>
      <c r="B19" s="7" t="s">
        <v>52</v>
      </c>
      <c r="C19" s="17"/>
      <c r="D19" s="2" t="s">
        <v>81</v>
      </c>
      <c r="E19" s="7"/>
    </row>
    <row r="20" spans="1:5" x14ac:dyDescent="0.25">
      <c r="A20" s="14" t="s">
        <v>11</v>
      </c>
      <c r="B20" s="7" t="s">
        <v>80</v>
      </c>
      <c r="C20" s="10">
        <f>1-C19</f>
        <v>1</v>
      </c>
      <c r="D20" s="2" t="s">
        <v>53</v>
      </c>
      <c r="E20" s="7"/>
    </row>
    <row r="21" spans="1:5" x14ac:dyDescent="0.25">
      <c r="A21" s="14" t="s">
        <v>12</v>
      </c>
      <c r="B21" s="6" t="s">
        <v>54</v>
      </c>
      <c r="C21" s="9">
        <f>C4*C20</f>
        <v>0</v>
      </c>
      <c r="D21" s="4" t="s">
        <v>55</v>
      </c>
      <c r="E21" s="6"/>
    </row>
    <row r="22" spans="1:5" x14ac:dyDescent="0.25">
      <c r="A22" s="14"/>
      <c r="B22" s="7"/>
      <c r="C22" s="8"/>
      <c r="D22" s="2"/>
      <c r="E22" s="7"/>
    </row>
    <row r="23" spans="1:5" x14ac:dyDescent="0.25">
      <c r="A23" s="14"/>
      <c r="B23" s="6" t="s">
        <v>24</v>
      </c>
      <c r="C23" s="14"/>
      <c r="D23" s="2"/>
      <c r="E23" s="7"/>
    </row>
    <row r="24" spans="1:5" x14ac:dyDescent="0.25">
      <c r="A24" s="14"/>
      <c r="B24" s="6"/>
      <c r="C24" s="14"/>
      <c r="D24" s="2"/>
      <c r="E24" s="7"/>
    </row>
    <row r="25" spans="1:5" x14ac:dyDescent="0.25">
      <c r="A25" s="14" t="s">
        <v>13</v>
      </c>
      <c r="B25" s="7" t="s">
        <v>23</v>
      </c>
      <c r="C25" s="29"/>
      <c r="D25" s="2" t="s">
        <v>112</v>
      </c>
      <c r="E25" s="7"/>
    </row>
    <row r="26" spans="1:5" x14ac:dyDescent="0.25">
      <c r="A26" s="14"/>
      <c r="B26" s="7"/>
      <c r="C26" s="14"/>
      <c r="D26" s="2"/>
      <c r="E26" s="7"/>
    </row>
    <row r="27" spans="1:5" ht="30" x14ac:dyDescent="0.25">
      <c r="A27" s="14" t="s">
        <v>26</v>
      </c>
      <c r="B27" s="7" t="s">
        <v>25</v>
      </c>
      <c r="C27" s="29"/>
      <c r="D27" s="2" t="s">
        <v>82</v>
      </c>
      <c r="E27" s="7" t="s">
        <v>83</v>
      </c>
    </row>
    <row r="28" spans="1:5" x14ac:dyDescent="0.25">
      <c r="A28" s="14"/>
      <c r="B28" s="7"/>
      <c r="C28" s="14"/>
      <c r="D28" s="2"/>
      <c r="E28" s="7"/>
    </row>
    <row r="29" spans="1:5" ht="90" x14ac:dyDescent="0.25">
      <c r="A29" s="14" t="s">
        <v>27</v>
      </c>
      <c r="B29" s="7" t="s">
        <v>17</v>
      </c>
      <c r="C29" s="29"/>
      <c r="D29" s="14" t="s">
        <v>85</v>
      </c>
      <c r="E29" s="7" t="s">
        <v>86</v>
      </c>
    </row>
    <row r="30" spans="1:5" x14ac:dyDescent="0.25">
      <c r="A30" s="14"/>
      <c r="B30" s="7"/>
      <c r="C30" s="14"/>
      <c r="D30" s="18"/>
      <c r="E30" s="7"/>
    </row>
    <row r="31" spans="1:5" ht="150" x14ac:dyDescent="0.25">
      <c r="A31" s="14" t="s">
        <v>59</v>
      </c>
      <c r="B31" s="7" t="s">
        <v>109</v>
      </c>
      <c r="C31" s="29"/>
      <c r="D31" s="14" t="s">
        <v>114</v>
      </c>
      <c r="E31" s="7" t="s">
        <v>113</v>
      </c>
    </row>
    <row r="32" spans="1:5" x14ac:dyDescent="0.25">
      <c r="A32" s="14"/>
      <c r="B32" s="7"/>
      <c r="C32" s="14"/>
      <c r="D32" s="2"/>
      <c r="E32" s="7"/>
    </row>
    <row r="33" spans="1:8" x14ac:dyDescent="0.25">
      <c r="A33" s="14"/>
      <c r="B33" s="7"/>
      <c r="C33" s="28"/>
      <c r="D33" s="2"/>
      <c r="E33" s="7"/>
    </row>
    <row r="34" spans="1:8" ht="30" x14ac:dyDescent="0.25">
      <c r="A34" s="14" t="s">
        <v>28</v>
      </c>
      <c r="B34" s="6" t="s">
        <v>56</v>
      </c>
      <c r="C34" s="9">
        <f>C21*C25</f>
        <v>0</v>
      </c>
      <c r="D34" s="2" t="s">
        <v>58</v>
      </c>
      <c r="E34" s="7"/>
      <c r="G34" s="11"/>
      <c r="H34" s="11"/>
    </row>
    <row r="35" spans="1:8" ht="30" x14ac:dyDescent="0.25">
      <c r="A35" s="14" t="s">
        <v>29</v>
      </c>
      <c r="B35" s="6" t="s">
        <v>57</v>
      </c>
      <c r="C35" s="9">
        <f>C21*C31</f>
        <v>0</v>
      </c>
      <c r="D35" s="14" t="s">
        <v>87</v>
      </c>
      <c r="E35" s="7"/>
      <c r="G35" s="12"/>
      <c r="H35" s="13"/>
    </row>
    <row r="36" spans="1:8" x14ac:dyDescent="0.25">
      <c r="A36" s="14"/>
      <c r="B36" s="7"/>
      <c r="C36" s="14"/>
      <c r="D36" s="2"/>
      <c r="E36" s="7"/>
    </row>
    <row r="37" spans="1:8" x14ac:dyDescent="0.25">
      <c r="A37" s="14"/>
      <c r="B37" s="6" t="s">
        <v>18</v>
      </c>
      <c r="C37" s="14"/>
      <c r="D37" s="2"/>
      <c r="E37" s="7"/>
    </row>
    <row r="38" spans="1:8" ht="30" x14ac:dyDescent="0.25">
      <c r="A38" s="14" t="s">
        <v>30</v>
      </c>
      <c r="B38" s="7" t="s">
        <v>51</v>
      </c>
      <c r="C38" s="29"/>
      <c r="D38" s="14" t="s">
        <v>84</v>
      </c>
      <c r="E38" s="7" t="s">
        <v>88</v>
      </c>
    </row>
    <row r="39" spans="1:8" x14ac:dyDescent="0.25">
      <c r="A39" s="14"/>
      <c r="B39" s="7"/>
      <c r="C39" s="28"/>
      <c r="D39" s="2"/>
      <c r="E39" s="7"/>
    </row>
    <row r="40" spans="1:8" x14ac:dyDescent="0.25">
      <c r="A40" s="14" t="s">
        <v>31</v>
      </c>
      <c r="B40" s="6" t="s">
        <v>32</v>
      </c>
      <c r="C40" s="9">
        <f>C21*C38</f>
        <v>0</v>
      </c>
      <c r="D40" s="4" t="s">
        <v>89</v>
      </c>
      <c r="E40" s="7"/>
    </row>
    <row r="41" spans="1:8" x14ac:dyDescent="0.25">
      <c r="A41" s="14"/>
      <c r="B41" s="7"/>
      <c r="C41" s="14"/>
      <c r="D41" s="2"/>
      <c r="E41" s="7"/>
    </row>
    <row r="42" spans="1:8" x14ac:dyDescent="0.25">
      <c r="A42" s="14"/>
      <c r="B42" s="6" t="s">
        <v>19</v>
      </c>
      <c r="C42" s="14"/>
      <c r="D42" s="2"/>
      <c r="E42" s="7"/>
    </row>
    <row r="43" spans="1:8" x14ac:dyDescent="0.25">
      <c r="A43" s="14" t="s">
        <v>33</v>
      </c>
      <c r="B43" s="7" t="s">
        <v>15</v>
      </c>
      <c r="C43" s="29"/>
      <c r="D43" s="2" t="s">
        <v>84</v>
      </c>
      <c r="E43" s="7"/>
    </row>
    <row r="44" spans="1:8" x14ac:dyDescent="0.25">
      <c r="A44" s="14"/>
      <c r="B44" s="7"/>
      <c r="C44" s="14"/>
      <c r="D44" s="2"/>
      <c r="E44" s="7"/>
    </row>
    <row r="45" spans="1:8" x14ac:dyDescent="0.25">
      <c r="A45" s="14" t="s">
        <v>34</v>
      </c>
      <c r="B45" s="6" t="s">
        <v>32</v>
      </c>
      <c r="C45" s="9">
        <f>C21*C43</f>
        <v>0</v>
      </c>
      <c r="D45" s="4" t="s">
        <v>90</v>
      </c>
      <c r="E45" s="7"/>
    </row>
    <row r="46" spans="1:8" x14ac:dyDescent="0.25">
      <c r="A46" s="14"/>
      <c r="B46" s="7"/>
      <c r="C46" s="14"/>
      <c r="D46" s="2"/>
      <c r="E46" s="7"/>
    </row>
    <row r="47" spans="1:8" x14ac:dyDescent="0.25">
      <c r="A47" s="14"/>
      <c r="B47" s="6" t="s">
        <v>20</v>
      </c>
      <c r="C47" s="14"/>
      <c r="D47" s="2"/>
      <c r="E47" s="7"/>
    </row>
    <row r="48" spans="1:8" x14ac:dyDescent="0.25">
      <c r="A48" s="14" t="s">
        <v>35</v>
      </c>
      <c r="B48" s="7" t="s">
        <v>115</v>
      </c>
      <c r="C48" s="29"/>
      <c r="D48" s="2" t="s">
        <v>84</v>
      </c>
      <c r="E48" s="7"/>
    </row>
    <row r="49" spans="1:5" x14ac:dyDescent="0.25">
      <c r="A49" s="14"/>
      <c r="B49" s="7"/>
      <c r="C49" s="14"/>
      <c r="D49" s="2"/>
      <c r="E49" s="7"/>
    </row>
    <row r="50" spans="1:5" x14ac:dyDescent="0.25">
      <c r="A50" s="14" t="s">
        <v>60</v>
      </c>
      <c r="B50" s="6" t="s">
        <v>32</v>
      </c>
      <c r="C50" s="9">
        <f>C48*C21</f>
        <v>0</v>
      </c>
      <c r="D50" s="4" t="s">
        <v>91</v>
      </c>
      <c r="E50" s="7"/>
    </row>
    <row r="52" spans="1:5" ht="18.75" x14ac:dyDescent="0.3">
      <c r="A52" s="19" t="s">
        <v>94</v>
      </c>
    </row>
    <row r="54" spans="1:5" x14ac:dyDescent="0.25">
      <c r="A54" s="2" t="s">
        <v>61</v>
      </c>
      <c r="B54" s="6" t="s">
        <v>95</v>
      </c>
      <c r="C54" s="21">
        <v>4.09</v>
      </c>
      <c r="D54" s="2" t="s">
        <v>100</v>
      </c>
    </row>
    <row r="55" spans="1:5" x14ac:dyDescent="0.25">
      <c r="A55" s="2" t="s">
        <v>105</v>
      </c>
      <c r="B55" s="6" t="s">
        <v>96</v>
      </c>
      <c r="C55" s="21">
        <v>1.68</v>
      </c>
      <c r="D55" s="2" t="s">
        <v>101</v>
      </c>
    </row>
    <row r="56" spans="1:5" x14ac:dyDescent="0.25">
      <c r="A56" s="2" t="s">
        <v>106</v>
      </c>
      <c r="B56" s="6" t="s">
        <v>97</v>
      </c>
      <c r="C56" s="21">
        <v>2.5</v>
      </c>
      <c r="D56" s="2" t="s">
        <v>98</v>
      </c>
    </row>
    <row r="57" spans="1:5" x14ac:dyDescent="0.25">
      <c r="A57" s="2" t="s">
        <v>107</v>
      </c>
      <c r="B57" s="6" t="s">
        <v>99</v>
      </c>
      <c r="C57" s="21">
        <v>7</v>
      </c>
      <c r="D57" s="2" t="s">
        <v>102</v>
      </c>
    </row>
    <row r="58" spans="1:5" x14ac:dyDescent="0.25">
      <c r="B58" s="20"/>
      <c r="C58" s="22"/>
    </row>
    <row r="59" spans="1:5" x14ac:dyDescent="0.25">
      <c r="A59" s="2" t="s">
        <v>108</v>
      </c>
      <c r="B59" s="6" t="s">
        <v>103</v>
      </c>
      <c r="C59" s="23"/>
      <c r="D59" s="2" t="s">
        <v>104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C2CAD-87BB-40A4-AD37-B5AB01F13070}">
  <dimension ref="A1:E31"/>
  <sheetViews>
    <sheetView workbookViewId="0">
      <selection activeCell="A36" sqref="A36"/>
    </sheetView>
  </sheetViews>
  <sheetFormatPr defaultColWidth="8.85546875" defaultRowHeight="15" x14ac:dyDescent="0.25"/>
  <cols>
    <col min="1" max="1" width="39" customWidth="1"/>
    <col min="2" max="2" width="14.28515625" customWidth="1"/>
    <col min="3" max="3" width="32.7109375" customWidth="1"/>
    <col min="4" max="4" width="11.42578125" customWidth="1"/>
    <col min="5" max="5" width="77.42578125" customWidth="1"/>
    <col min="6" max="6" width="18" customWidth="1"/>
  </cols>
  <sheetData>
    <row r="1" spans="1:5" x14ac:dyDescent="0.25">
      <c r="A1" s="4"/>
      <c r="B1" s="4" t="s">
        <v>36</v>
      </c>
      <c r="C1" s="4" t="s">
        <v>43</v>
      </c>
      <c r="D1" s="4" t="s">
        <v>42</v>
      </c>
      <c r="E1" s="4" t="s">
        <v>41</v>
      </c>
    </row>
    <row r="2" spans="1:5" x14ac:dyDescent="0.25">
      <c r="A2" s="2" t="s">
        <v>62</v>
      </c>
      <c r="B2" s="8">
        <f>'Data input template'!C34</f>
        <v>0</v>
      </c>
      <c r="C2" s="24">
        <f>'Data input template'!C54</f>
        <v>4.09</v>
      </c>
      <c r="D2" s="15">
        <f>B2*C2</f>
        <v>0</v>
      </c>
      <c r="E2" s="2" t="s">
        <v>37</v>
      </c>
    </row>
    <row r="3" spans="1:5" x14ac:dyDescent="0.25">
      <c r="A3" s="2" t="s">
        <v>63</v>
      </c>
      <c r="B3" s="8">
        <f>'Data input template'!C35</f>
        <v>0</v>
      </c>
      <c r="C3" s="24">
        <f>'Data input template'!C54</f>
        <v>4.09</v>
      </c>
      <c r="D3" s="15">
        <f t="shared" ref="D3:D6" si="0">B3*C3</f>
        <v>0</v>
      </c>
      <c r="E3" s="2"/>
    </row>
    <row r="4" spans="1:5" x14ac:dyDescent="0.25">
      <c r="A4" s="2" t="s">
        <v>14</v>
      </c>
      <c r="B4" s="8">
        <f>'Data input template'!C40</f>
        <v>0</v>
      </c>
      <c r="C4" s="24">
        <f>'Data input template'!C55</f>
        <v>1.68</v>
      </c>
      <c r="D4" s="15">
        <f t="shared" si="0"/>
        <v>0</v>
      </c>
      <c r="E4" s="2" t="s">
        <v>38</v>
      </c>
    </row>
    <row r="5" spans="1:5" x14ac:dyDescent="0.25">
      <c r="A5" s="2" t="s">
        <v>16</v>
      </c>
      <c r="B5" s="8">
        <f>'Data input template'!C45</f>
        <v>0</v>
      </c>
      <c r="C5" s="24">
        <f>'Data input template'!C56</f>
        <v>2.5</v>
      </c>
      <c r="D5" s="15">
        <f t="shared" si="0"/>
        <v>0</v>
      </c>
      <c r="E5" s="2" t="s">
        <v>39</v>
      </c>
    </row>
    <row r="6" spans="1:5" x14ac:dyDescent="0.25">
      <c r="A6" s="2" t="s">
        <v>92</v>
      </c>
      <c r="B6" s="8">
        <f>'Data input template'!C50</f>
        <v>0</v>
      </c>
      <c r="C6" s="24">
        <f>'Data input template'!C57</f>
        <v>7</v>
      </c>
      <c r="D6" s="15">
        <f t="shared" si="0"/>
        <v>0</v>
      </c>
      <c r="E6" s="2" t="s">
        <v>40</v>
      </c>
    </row>
    <row r="7" spans="1:5" x14ac:dyDescent="0.25">
      <c r="A7" s="4" t="s">
        <v>44</v>
      </c>
      <c r="B7" s="2"/>
      <c r="C7" s="2"/>
      <c r="D7" s="3"/>
      <c r="E7" s="2"/>
    </row>
    <row r="8" spans="1:5" x14ac:dyDescent="0.25">
      <c r="A8" s="14" t="s">
        <v>64</v>
      </c>
      <c r="C8" s="2"/>
      <c r="D8" s="15">
        <f>D2+D4+D5+D6</f>
        <v>0</v>
      </c>
      <c r="E8" s="2"/>
    </row>
    <row r="9" spans="1:5" x14ac:dyDescent="0.25">
      <c r="A9" s="14" t="s">
        <v>65</v>
      </c>
      <c r="C9" s="2"/>
      <c r="D9" s="15">
        <f>SUM(D3:D6)</f>
        <v>0</v>
      </c>
      <c r="E9" s="2"/>
    </row>
    <row r="10" spans="1:5" x14ac:dyDescent="0.25">
      <c r="A10" s="4" t="s">
        <v>49</v>
      </c>
      <c r="B10" s="2"/>
      <c r="C10" s="2"/>
      <c r="D10" s="3"/>
      <c r="E10" s="2"/>
    </row>
    <row r="11" spans="1:5" x14ac:dyDescent="0.25">
      <c r="A11" s="14" t="s">
        <v>64</v>
      </c>
      <c r="B11" s="2"/>
      <c r="C11" s="2"/>
      <c r="D11" s="3">
        <f>D8*5</f>
        <v>0</v>
      </c>
      <c r="E11" s="2"/>
    </row>
    <row r="12" spans="1:5" x14ac:dyDescent="0.25">
      <c r="A12" s="14" t="s">
        <v>65</v>
      </c>
      <c r="B12" s="2"/>
      <c r="C12" s="2"/>
      <c r="D12" s="3">
        <f>D9*5</f>
        <v>0</v>
      </c>
      <c r="E12" s="2"/>
    </row>
    <row r="13" spans="1:5" ht="14.25" customHeight="1" x14ac:dyDescent="0.25">
      <c r="A13" s="4" t="s">
        <v>47</v>
      </c>
      <c r="B13" s="2"/>
      <c r="C13" s="2"/>
      <c r="D13" s="3"/>
      <c r="E13" s="2"/>
    </row>
    <row r="14" spans="1:5" ht="14.25" customHeight="1" x14ac:dyDescent="0.25">
      <c r="A14" s="14" t="s">
        <v>64</v>
      </c>
      <c r="B14" s="2"/>
      <c r="C14" s="2"/>
      <c r="D14" s="3">
        <f>D8*10</f>
        <v>0</v>
      </c>
      <c r="E14" s="2"/>
    </row>
    <row r="15" spans="1:5" ht="14.25" customHeight="1" x14ac:dyDescent="0.25">
      <c r="A15" s="14" t="s">
        <v>65</v>
      </c>
      <c r="B15" s="2"/>
      <c r="C15" s="2"/>
      <c r="D15" s="3">
        <f>D9*10</f>
        <v>0</v>
      </c>
      <c r="E15" s="2"/>
    </row>
    <row r="16" spans="1:5" ht="14.25" customHeight="1" x14ac:dyDescent="0.25">
      <c r="A16" s="4" t="s">
        <v>110</v>
      </c>
      <c r="B16" s="2"/>
      <c r="C16" s="2"/>
      <c r="D16" s="3"/>
      <c r="E16" s="2"/>
    </row>
    <row r="17" spans="1:5" ht="14.25" customHeight="1" x14ac:dyDescent="0.25">
      <c r="A17" s="14" t="s">
        <v>64</v>
      </c>
      <c r="B17" s="2"/>
      <c r="C17" s="2"/>
      <c r="D17" s="3">
        <f>D8*25</f>
        <v>0</v>
      </c>
      <c r="E17" s="2"/>
    </row>
    <row r="18" spans="1:5" ht="14.25" customHeight="1" x14ac:dyDescent="0.25">
      <c r="A18" s="14" t="s">
        <v>65</v>
      </c>
      <c r="B18" s="2"/>
      <c r="C18" s="2"/>
      <c r="D18" s="3">
        <f>D9*25</f>
        <v>0</v>
      </c>
      <c r="E18" s="2"/>
    </row>
    <row r="20" spans="1:5" x14ac:dyDescent="0.25">
      <c r="A20" s="4" t="s">
        <v>45</v>
      </c>
      <c r="B20" s="24">
        <f>'Data input template'!C59</f>
        <v>0</v>
      </c>
    </row>
    <row r="22" spans="1:5" ht="30" x14ac:dyDescent="0.25">
      <c r="A22" s="4" t="s">
        <v>50</v>
      </c>
      <c r="B22" s="6" t="s">
        <v>66</v>
      </c>
      <c r="C22" s="4"/>
    </row>
    <row r="23" spans="1:5" x14ac:dyDescent="0.25">
      <c r="A23" s="2" t="s">
        <v>48</v>
      </c>
      <c r="B23" s="5"/>
    </row>
    <row r="24" spans="1:5" x14ac:dyDescent="0.25">
      <c r="A24" s="14" t="s">
        <v>64</v>
      </c>
      <c r="B24" s="16" t="e">
        <f>D11/B$20</f>
        <v>#DIV/0!</v>
      </c>
      <c r="C24" s="2"/>
    </row>
    <row r="25" spans="1:5" x14ac:dyDescent="0.25">
      <c r="A25" s="14" t="s">
        <v>65</v>
      </c>
      <c r="B25" s="16" t="e">
        <f>D12/B$20</f>
        <v>#DIV/0!</v>
      </c>
      <c r="C25" s="2"/>
    </row>
    <row r="26" spans="1:5" x14ac:dyDescent="0.25">
      <c r="A26" s="2" t="s">
        <v>46</v>
      </c>
      <c r="B26" s="16"/>
      <c r="C26" s="2"/>
    </row>
    <row r="27" spans="1:5" x14ac:dyDescent="0.25">
      <c r="A27" s="14" t="s">
        <v>64</v>
      </c>
      <c r="B27" s="16" t="e">
        <f>D14/B$20</f>
        <v>#DIV/0!</v>
      </c>
      <c r="C27" s="2"/>
    </row>
    <row r="28" spans="1:5" x14ac:dyDescent="0.25">
      <c r="A28" s="14" t="s">
        <v>65</v>
      </c>
      <c r="B28" s="16" t="e">
        <f>D15/B$20</f>
        <v>#DIV/0!</v>
      </c>
      <c r="C28" s="2"/>
    </row>
    <row r="29" spans="1:5" x14ac:dyDescent="0.25">
      <c r="A29" s="2" t="s">
        <v>111</v>
      </c>
      <c r="B29" s="16"/>
      <c r="C29" s="2"/>
    </row>
    <row r="30" spans="1:5" x14ac:dyDescent="0.25">
      <c r="A30" s="14" t="s">
        <v>64</v>
      </c>
      <c r="B30" s="16" t="e">
        <f>D17/B$20</f>
        <v>#DIV/0!</v>
      </c>
      <c r="C30" s="2"/>
    </row>
    <row r="31" spans="1:5" x14ac:dyDescent="0.25">
      <c r="A31" s="14" t="s">
        <v>65</v>
      </c>
      <c r="B31" s="16" t="e">
        <f>D18/B$20</f>
        <v>#DIV/0!</v>
      </c>
      <c r="C31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D7D7A79181EA4B8D96882196AB0A18" ma:contentTypeVersion="13" ma:contentTypeDescription="Create a new document." ma:contentTypeScope="" ma:versionID="2b2b90a596088c1d085120a1349cb3c9">
  <xsd:schema xmlns:xsd="http://www.w3.org/2001/XMLSchema" xmlns:xs="http://www.w3.org/2001/XMLSchema" xmlns:p="http://schemas.microsoft.com/office/2006/metadata/properties" xmlns:ns2="89f032d0-03a5-4452-b911-854497aedd9a" xmlns:ns3="1418eb6e-1f84-49f8-9d79-58aacc9795d2" targetNamespace="http://schemas.microsoft.com/office/2006/metadata/properties" ma:root="true" ma:fieldsID="4bc7351e05338039df8279a1b78a033a" ns2:_="" ns3:_="">
    <xsd:import namespace="89f032d0-03a5-4452-b911-854497aedd9a"/>
    <xsd:import namespace="1418eb6e-1f84-49f8-9d79-58aacc9795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f032d0-03a5-4452-b911-854497aedd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8eb6e-1f84-49f8-9d79-58aacc9795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DCFFC7-1AD3-4DD9-9819-96461A563852}"/>
</file>

<file path=customXml/itemProps2.xml><?xml version="1.0" encoding="utf-8"?>
<ds:datastoreItem xmlns:ds="http://schemas.openxmlformats.org/officeDocument/2006/customXml" ds:itemID="{00EE397E-F74D-4031-8DC1-1658AD9B8069}"/>
</file>

<file path=customXml/itemProps3.xml><?xml version="1.0" encoding="utf-8"?>
<ds:datastoreItem xmlns:ds="http://schemas.openxmlformats.org/officeDocument/2006/customXml" ds:itemID="{165AC4C9-0AF6-4E63-BCB2-D111CA1809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input template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Duncan Stewart</cp:lastModifiedBy>
  <dcterms:created xsi:type="dcterms:W3CDTF">2021-02-09T17:52:12Z</dcterms:created>
  <dcterms:modified xsi:type="dcterms:W3CDTF">2021-08-10T11:11:28Z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0x010100EFD7D7A79181EA4B8D96882196AB0A18</vt:lpwstr>
  </property>
</Properties>
</file>